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D:\RADA EWALUACJA 2017-2021\"/>
    </mc:Choice>
  </mc:AlternateContent>
  <xr:revisionPtr revIDLastSave="0" documentId="8_{F3345F89-6CD6-4528-B209-A5131952F05B}" xr6:coauthVersionLast="36" xr6:coauthVersionMax="36" xr10:uidLastSave="{00000000-0000-0000-0000-000000000000}"/>
  <bookViews>
    <workbookView xWindow="0" yWindow="0" windowWidth="28800" windowHeight="18000" activeTab="1" xr2:uid="{00000000-000D-0000-FFFF-FFFF00000000}"/>
  </bookViews>
  <sheets>
    <sheet name="artykuł 2017-2018" sheetId="1" r:id="rId1"/>
    <sheet name="artykuł 2019-2020" sheetId="4" r:id="rId2"/>
    <sheet name="monografia 2017-2020" sheetId="2" r:id="rId3"/>
    <sheet name="ogólne zasady punktacji (Pc)" sheetId="5" r:id="rId4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G3" i="1"/>
  <c r="I3" i="1" s="1"/>
  <c r="H3" i="1"/>
  <c r="E4" i="1"/>
  <c r="F4" i="1"/>
  <c r="G4" i="1"/>
  <c r="H4" i="1" s="1"/>
  <c r="F8" i="4"/>
  <c r="G8" i="4" s="1"/>
  <c r="E8" i="4"/>
  <c r="F3" i="4"/>
  <c r="G3" i="4" s="1"/>
  <c r="F8" i="1"/>
  <c r="G8" i="1" s="1"/>
  <c r="E8" i="1"/>
  <c r="E16" i="2"/>
  <c r="G16" i="2" s="1"/>
  <c r="I16" i="2" s="1"/>
  <c r="E17" i="2"/>
  <c r="E15" i="2"/>
  <c r="E11" i="2"/>
  <c r="E10" i="2"/>
  <c r="E9" i="2"/>
  <c r="E5" i="4"/>
  <c r="E4" i="4"/>
  <c r="E5" i="1"/>
  <c r="F10" i="2"/>
  <c r="H10" i="2" s="1"/>
  <c r="G10" i="2"/>
  <c r="I10" i="2" s="1"/>
  <c r="F11" i="2"/>
  <c r="G11" i="2" s="1"/>
  <c r="I11" i="2" s="1"/>
  <c r="F9" i="2"/>
  <c r="H9" i="2" s="1"/>
  <c r="G9" i="2"/>
  <c r="I9" i="2" s="1"/>
  <c r="F16" i="2"/>
  <c r="F17" i="2"/>
  <c r="H17" i="2" s="1"/>
  <c r="G17" i="2"/>
  <c r="I17" i="2" s="1"/>
  <c r="F15" i="2"/>
  <c r="H15" i="2" s="1"/>
  <c r="F4" i="2"/>
  <c r="F5" i="2"/>
  <c r="G5" i="2"/>
  <c r="F3" i="2"/>
  <c r="F5" i="4"/>
  <c r="G5" i="4" s="1"/>
  <c r="F4" i="4"/>
  <c r="G4" i="4" s="1"/>
  <c r="F5" i="1"/>
  <c r="G5" i="1" s="1"/>
  <c r="H4" i="2"/>
  <c r="G4" i="2"/>
  <c r="G3" i="2"/>
  <c r="I3" i="2"/>
  <c r="I4" i="2"/>
  <c r="I5" i="2"/>
  <c r="H5" i="2"/>
  <c r="H16" i="2"/>
  <c r="H3" i="2"/>
  <c r="H4" i="4" l="1"/>
  <c r="I4" i="4"/>
  <c r="I3" i="4"/>
  <c r="H3" i="4"/>
  <c r="H8" i="1"/>
  <c r="I8" i="1"/>
  <c r="I8" i="4"/>
  <c r="H8" i="4"/>
  <c r="H5" i="4"/>
  <c r="I5" i="4"/>
  <c r="I5" i="1"/>
  <c r="H5" i="1"/>
  <c r="G15" i="2"/>
  <c r="I15" i="2" s="1"/>
  <c r="H11" i="2"/>
  <c r="I4" i="1"/>
</calcChain>
</file>

<file path=xl/sharedStrings.xml><?xml version="1.0" encoding="utf-8"?>
<sst xmlns="http://schemas.openxmlformats.org/spreadsheetml/2006/main" count="77" uniqueCount="32">
  <si>
    <t>z wykazu z 2017</t>
  </si>
  <si>
    <t>pkt 30+</t>
  </si>
  <si>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(liczba autorów)</t>
    </r>
  </si>
  <si>
    <r>
      <rPr>
        <b/>
        <sz val="11"/>
        <color theme="1"/>
        <rFont val="Calibri"/>
        <family val="2"/>
        <charset val="238"/>
        <scheme val="minor"/>
      </rPr>
      <t xml:space="preserve">k </t>
    </r>
    <r>
      <rPr>
        <sz val="11"/>
        <color theme="1"/>
        <rFont val="Calibri"/>
        <family val="2"/>
        <charset val="238"/>
        <scheme val="minor"/>
      </rPr>
      <t>(liczba autorów z jednostkodyscypliny)</t>
    </r>
  </si>
  <si>
    <t>pkt 20-25</t>
  </si>
  <si>
    <t>&lt;20</t>
  </si>
  <si>
    <t>spoza wykazu 2017</t>
  </si>
  <si>
    <t xml:space="preserve">z wykazu </t>
  </si>
  <si>
    <t xml:space="preserve">spoza wykazu </t>
  </si>
  <si>
    <t>pkt 40-70</t>
  </si>
  <si>
    <t>pkt 20</t>
  </si>
  <si>
    <t>pkt 100-140-200</t>
  </si>
  <si>
    <t>monografia</t>
  </si>
  <si>
    <t>redakcja</t>
  </si>
  <si>
    <t>rozdział</t>
  </si>
  <si>
    <t>n/d</t>
  </si>
  <si>
    <t>10% całkowitej wartości punktowej</t>
  </si>
  <si>
    <t>przeliczeniowa wartość punktowa wg wzoru</t>
  </si>
  <si>
    <r>
      <rPr>
        <b/>
        <sz val="11"/>
        <color theme="1"/>
        <rFont val="Calibri"/>
        <family val="2"/>
        <charset val="238"/>
        <scheme val="minor"/>
      </rPr>
      <t>P</t>
    </r>
    <r>
      <rPr>
        <sz val="11"/>
        <color theme="1"/>
        <rFont val="Calibri"/>
        <family val="2"/>
        <charset val="238"/>
        <scheme val="minor"/>
      </rPr>
      <t xml:space="preserve"> - przeliczeniowa wartość punktowa publikacji (większa z liczb z kolumny E lub F)</t>
    </r>
  </si>
  <si>
    <r>
      <rPr>
        <b/>
        <sz val="11"/>
        <color theme="1"/>
        <rFont val="Calibri"/>
        <family val="2"/>
        <charset val="238"/>
        <scheme val="minor"/>
      </rPr>
      <t xml:space="preserve">Pc </t>
    </r>
    <r>
      <rPr>
        <sz val="11"/>
        <color theme="1"/>
        <rFont val="Calibri"/>
        <family val="2"/>
        <charset val="238"/>
        <scheme val="minor"/>
      </rPr>
      <t>- całkowita wartość punktowa publikacji</t>
    </r>
  </si>
  <si>
    <r>
      <rPr>
        <b/>
        <sz val="11"/>
        <color theme="1"/>
        <rFont val="Calibri"/>
        <family val="2"/>
        <charset val="238"/>
        <scheme val="minor"/>
      </rPr>
      <t>Pu - pkt dla pracownika</t>
    </r>
    <r>
      <rPr>
        <sz val="11"/>
        <color theme="1"/>
        <rFont val="Calibri"/>
        <family val="2"/>
        <charset val="238"/>
        <scheme val="minor"/>
      </rPr>
      <t xml:space="preserve"> (wartość punktowa udziału jednostkowego) </t>
    </r>
  </si>
  <si>
    <t>Typ publikacji</t>
  </si>
  <si>
    <t xml:space="preserve">Artykuł opublikowany w czasopiśmie </t>
  </si>
  <si>
    <t>Artykuł (ryczałt 5 pkt)</t>
  </si>
  <si>
    <t>Artykuł opublikowany w czasopiśmie</t>
  </si>
  <si>
    <t xml:space="preserve">Wydawca z poziom II </t>
  </si>
  <si>
    <t xml:space="preserve">Wydawca z poziom I </t>
  </si>
  <si>
    <t>Wydawca spoza wykazu MNiSW</t>
  </si>
  <si>
    <t>Punktacja monografii z poziomu II: Nauki społeczne: monografia 300, rodział 150, redakcja 75. Technilogia żywności i żywienia oraz nauki chemiczne: monografia 200, rozdział 100, redakcja 50.</t>
  </si>
  <si>
    <r>
      <t xml:space="preserve">1) Punktacja monografii z poziomu I: Nauki społeczne: monografia 100, rozdział 20, redakcja 20. Technologia żywności i żywienia oraz nauki chemiczne: monografia 80, rozdział 20, redakcja 20.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Każdy pracowniki może wykazać max </t>
    </r>
    <r>
      <rPr>
        <b/>
        <i/>
        <sz val="11"/>
        <color rgb="FFFF0000"/>
        <rFont val="Calibri"/>
        <family val="2"/>
        <charset val="238"/>
        <scheme val="minor"/>
      </rPr>
      <t>etat*udział czasu pracy w dyscyplinie*2</t>
    </r>
    <r>
      <rPr>
        <b/>
        <sz val="11"/>
        <color rgb="FFFF0000"/>
        <rFont val="Calibri"/>
        <family val="2"/>
        <charset val="238"/>
        <scheme val="minor"/>
      </rPr>
      <t xml:space="preserve"> sloty wypełnione monografiami, redakcjią monografii i rozdziałami w monografii wydanymi przez wydawnictwa z poziomu I
</t>
    </r>
  </si>
  <si>
    <t xml:space="preserve">Punktacja monografii poza wykazem: monografia 20, rodział 5, redakcja 5. </t>
  </si>
  <si>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charset val="238"/>
        <scheme val="minor"/>
      </rPr>
      <t xml:space="preserve"> - część slota (udział jednostkowy autora w publikacji, kolumna I/B)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</si>
</sst>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center" wrapText="1"/>
    </xf>
    <xf numFmtId="0" fontId="0" fillId="0" borderId="0" xfId="0" applyFill="1"/>
    <xf numFmtId="0" fontId="0" fillId="3" borderId="0" xfId="0" applyFill="1"/>
    <xf numFmtId="164" fontId="0" fillId="0" borderId="0" xfId="0" applyNumberFormat="1" applyProtection="1"/>
    <xf numFmtId="164" fontId="0" fillId="0" borderId="0" xfId="0" applyNumberFormat="1" applyAlignment="1">
      <alignment horizontal="right"/>
    </xf>
    <xf numFmtId="164" fontId="0" fillId="0" borderId="0" xfId="0" applyNumberFormat="1" applyAlignment="1" applyProtection="1">
      <alignment horizontal="right"/>
    </xf>
    <xf numFmtId="164" fontId="0" fillId="4" borderId="0" xfId="0" applyNumberFormat="1" applyFill="1" applyProtection="1"/>
    <xf numFmtId="164" fontId="0" fillId="4" borderId="0" xfId="0" applyNumberFormat="1" applyFill="1"/>
    <xf numFmtId="2" fontId="0" fillId="0" borderId="0" xfId="0" applyNumberFormat="1" applyProtection="1"/>
    <xf numFmtId="165" fontId="0" fillId="0" borderId="0" xfId="0" applyNumberFormat="1" applyProtection="1"/>
    <xf numFmtId="2" fontId="0" fillId="0" borderId="0" xfId="0" applyNumberFormat="1" applyFill="1" applyProtection="1"/>
    <xf numFmtId="2" fontId="0" fillId="0" borderId="0" xfId="0" applyNumberFormat="1"/>
    <xf numFmtId="165" fontId="0" fillId="0" borderId="0" xfId="0" applyNumberFormat="1"/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punktacjaczasopism.p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e.wroc.pl/uczelnia/18751/lista_czasopism_i_wydawcow.html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11</xdr:row>
      <xdr:rowOff>161925</xdr:rowOff>
    </xdr:from>
    <xdr:to>
      <xdr:col>4</xdr:col>
      <xdr:colOff>114300</xdr:colOff>
      <xdr:row>20</xdr:row>
      <xdr:rowOff>9525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33525" y="3305175"/>
          <a:ext cx="2847975" cy="1562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Wstaw odpowiednie liczby</a:t>
          </a:r>
          <a:r>
            <a:rPr lang="pl-PL" sz="1100" baseline="0"/>
            <a:t> charakteryzujące Twoją publikację. Liczbę punktów Pc możesz ustalić na podstawie wyszukiwarki: </a:t>
          </a:r>
          <a:r>
            <a:rPr lang="pl-PL">
              <a:hlinkClick xmlns:r="http://schemas.openxmlformats.org/officeDocument/2006/relationships" r:id=""/>
            </a:rPr>
            <a:t>https://punktacjaczasopism.pl</a:t>
          </a:r>
          <a:endParaRPr lang="pl-PL" sz="1100" baseline="0"/>
        </a:p>
        <a:p>
          <a:r>
            <a:rPr lang="pl-PL" sz="1100"/>
            <a:t>Liczba autorów k - to liczba osób, które zadeklarowały tą samą dyscyplinę w UEW. Jeśli pochodzą z innego podmiotu, to nie</a:t>
          </a:r>
          <a:r>
            <a:rPr lang="pl-PL" sz="1100" baseline="0"/>
            <a:t> są uwzględnione w k, a tylko w m.</a:t>
          </a:r>
          <a:endParaRPr lang="pl-PL" sz="1100"/>
        </a:p>
      </xdr:txBody>
    </xdr:sp>
    <xdr:clientData/>
  </xdr:twoCellAnchor>
  <xdr:twoCellAnchor>
    <xdr:from>
      <xdr:col>3</xdr:col>
      <xdr:colOff>600075</xdr:colOff>
      <xdr:row>7</xdr:row>
      <xdr:rowOff>180975</xdr:rowOff>
    </xdr:from>
    <xdr:to>
      <xdr:col>3</xdr:col>
      <xdr:colOff>600075</xdr:colOff>
      <xdr:row>11</xdr:row>
      <xdr:rowOff>171450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3524250" y="2400300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7</xdr:row>
      <xdr:rowOff>171450</xdr:rowOff>
    </xdr:from>
    <xdr:to>
      <xdr:col>1</xdr:col>
      <xdr:colOff>361950</xdr:colOff>
      <xdr:row>11</xdr:row>
      <xdr:rowOff>161925</xdr:rowOff>
    </xdr:to>
    <xdr:cxnSp macro="">
      <xdr:nvCxnSpPr>
        <xdr:cNvPr id="10" name="Łącznik prosty ze strzałką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924050" y="2390775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7</xdr:row>
      <xdr:rowOff>180975</xdr:rowOff>
    </xdr:from>
    <xdr:to>
      <xdr:col>2</xdr:col>
      <xdr:colOff>285750</xdr:colOff>
      <xdr:row>11</xdr:row>
      <xdr:rowOff>161925</xdr:rowOff>
    </xdr:to>
    <xdr:cxnSp macro="">
      <xdr:nvCxnSpPr>
        <xdr:cNvPr id="12" name="Łącznik prosty ze strzałką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2600325" y="2400300"/>
          <a:ext cx="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11</xdr:row>
      <xdr:rowOff>146050</xdr:rowOff>
    </xdr:from>
    <xdr:to>
      <xdr:col>9</xdr:col>
      <xdr:colOff>6350</xdr:colOff>
      <xdr:row>15</xdr:row>
      <xdr:rowOff>76200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61300" y="3067050"/>
          <a:ext cx="2133600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To wartość Twoich publikacji dla ewaluacji jakości działalności naukowej.</a:t>
          </a:r>
        </a:p>
      </xdr:txBody>
    </xdr:sp>
    <xdr:clientData/>
  </xdr:twoCellAnchor>
  <xdr:twoCellAnchor>
    <xdr:from>
      <xdr:col>7</xdr:col>
      <xdr:colOff>577850</xdr:colOff>
      <xdr:row>8</xdr:row>
      <xdr:rowOff>12700</xdr:rowOff>
    </xdr:from>
    <xdr:to>
      <xdr:col>7</xdr:col>
      <xdr:colOff>584200</xdr:colOff>
      <xdr:row>11</xdr:row>
      <xdr:rowOff>133350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8432800" y="2381250"/>
          <a:ext cx="6350" cy="673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660400</xdr:colOff>
      <xdr:row>7</xdr:row>
      <xdr:rowOff>177800</xdr:rowOff>
    </xdr:from>
    <xdr:to>
      <xdr:col>8</xdr:col>
      <xdr:colOff>673100</xdr:colOff>
      <xdr:row>11</xdr:row>
      <xdr:rowOff>152400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9461500" y="2362200"/>
          <a:ext cx="12700" cy="711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0</xdr:rowOff>
    </xdr:from>
    <xdr:to>
      <xdr:col>4</xdr:col>
      <xdr:colOff>161925</xdr:colOff>
      <xdr:row>19</xdr:row>
      <xdr:rowOff>180975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81150" y="3238500"/>
          <a:ext cx="2847975" cy="1514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Wstaw odpowiednie liczby</a:t>
          </a:r>
          <a:r>
            <a:rPr lang="pl-PL" sz="1100" baseline="0"/>
            <a:t> charakteryzujące Twoją publikację. </a:t>
          </a:r>
        </a:p>
        <a:p>
          <a:r>
            <a:rPr lang="pl-PL" sz="1100" baseline="0"/>
            <a:t>Liczba punktów Pc zostanie opublikowana przez MNiSW pod koniec czerwca 2019.</a:t>
          </a:r>
        </a:p>
        <a:p>
          <a:r>
            <a:rPr lang="pl-PL" sz="1100"/>
            <a:t>Liczba autorów k - to liczba osób, które zadeklarowały tą samą dyscyplinę w UEW. Jeśli pochodzą z innego podmiotu, to nie</a:t>
          </a:r>
          <a:r>
            <a:rPr lang="pl-PL" sz="1100" baseline="0"/>
            <a:t> są uwzględnione w k, a tylko w m.</a:t>
          </a:r>
          <a:endParaRPr lang="pl-PL" sz="1100"/>
        </a:p>
      </xdr:txBody>
    </xdr:sp>
    <xdr:clientData/>
  </xdr:twoCellAnchor>
  <xdr:twoCellAnchor>
    <xdr:from>
      <xdr:col>3</xdr:col>
      <xdr:colOff>647700</xdr:colOff>
      <xdr:row>8</xdr:row>
      <xdr:rowOff>19050</xdr:rowOff>
    </xdr:from>
    <xdr:to>
      <xdr:col>3</xdr:col>
      <xdr:colOff>647700</xdr:colOff>
      <xdr:row>12</xdr:row>
      <xdr:rowOff>9525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571875" y="2495550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8</xdr:row>
      <xdr:rowOff>9525</xdr:rowOff>
    </xdr:from>
    <xdr:to>
      <xdr:col>1</xdr:col>
      <xdr:colOff>409575</xdr:colOff>
      <xdr:row>12</xdr:row>
      <xdr:rowOff>0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1971675" y="2486025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8</xdr:row>
      <xdr:rowOff>19050</xdr:rowOff>
    </xdr:from>
    <xdr:to>
      <xdr:col>2</xdr:col>
      <xdr:colOff>333375</xdr:colOff>
      <xdr:row>12</xdr:row>
      <xdr:rowOff>0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2647950" y="2495550"/>
          <a:ext cx="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11</xdr:row>
      <xdr:rowOff>146050</xdr:rowOff>
    </xdr:from>
    <xdr:to>
      <xdr:col>8</xdr:col>
      <xdr:colOff>1212850</xdr:colOff>
      <xdr:row>15</xdr:row>
      <xdr:rowOff>76200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134350" y="3136900"/>
          <a:ext cx="2133600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To wartość Twoich publikacji dla ewaluacji jakości działalności naukowej.</a:t>
          </a:r>
        </a:p>
      </xdr:txBody>
    </xdr:sp>
    <xdr:clientData/>
  </xdr:twoCellAnchor>
  <xdr:twoCellAnchor>
    <xdr:from>
      <xdr:col>7</xdr:col>
      <xdr:colOff>577850</xdr:colOff>
      <xdr:row>8</xdr:row>
      <xdr:rowOff>12700</xdr:rowOff>
    </xdr:from>
    <xdr:to>
      <xdr:col>7</xdr:col>
      <xdr:colOff>584200</xdr:colOff>
      <xdr:row>11</xdr:row>
      <xdr:rowOff>133350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 flipV="1">
          <a:off x="8705850" y="2451100"/>
          <a:ext cx="6350" cy="673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679450</xdr:colOff>
      <xdr:row>7</xdr:row>
      <xdr:rowOff>177800</xdr:rowOff>
    </xdr:from>
    <xdr:to>
      <xdr:col>8</xdr:col>
      <xdr:colOff>692150</xdr:colOff>
      <xdr:row>11</xdr:row>
      <xdr:rowOff>152400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 flipV="1">
          <a:off x="9734550" y="2432050"/>
          <a:ext cx="12700" cy="711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180975</xdr:rowOff>
    </xdr:from>
    <xdr:to>
      <xdr:col>4</xdr:col>
      <xdr:colOff>152400</xdr:colOff>
      <xdr:row>34</xdr:row>
      <xdr:rowOff>57150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71625" y="6648450"/>
          <a:ext cx="2847975" cy="25431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Wstaw odpowiednie liczby</a:t>
          </a:r>
          <a:r>
            <a:rPr lang="pl-PL" sz="1100" baseline="0"/>
            <a:t> charakteryzujące Twoją publikację. </a:t>
          </a:r>
        </a:p>
        <a:p>
          <a:r>
            <a:rPr lang="pl-PL" sz="1100" baseline="0"/>
            <a:t>Liczba punktów Pc jest przydzielona w zależności od rodzaju publikacji i prestiżu wydawnictwa. Lista wydawców dostępna jest pod adresem:</a:t>
          </a:r>
        </a:p>
        <a:p>
          <a:r>
            <a:rPr lang="pl-PL">
              <a:hlinkClick xmlns:r="http://schemas.openxmlformats.org/officeDocument/2006/relationships" r:id=""/>
            </a:rPr>
            <a:t>http://www.ue.wroc.pl/p/wydzialy/ne/auczelnia2.0/lista_wydawcow.pdf</a:t>
          </a:r>
          <a:r>
            <a:rPr lang="pl-PL" sz="1100" baseline="0"/>
            <a:t>.</a:t>
          </a:r>
        </a:p>
        <a:p>
          <a:r>
            <a:rPr lang="pl-PL" sz="1100" baseline="0"/>
            <a:t>Zasady przypisywania punktów są przytoczone w arkuszu "</a:t>
          </a:r>
          <a:r>
            <a:rPr lang="pl-PL" sz="1100" i="1" baseline="0"/>
            <a:t>ogólne zasady punktacji</a:t>
          </a:r>
          <a:r>
            <a:rPr lang="pl-PL" sz="1100" baseline="0"/>
            <a:t>"</a:t>
          </a:r>
        </a:p>
        <a:p>
          <a:r>
            <a:rPr lang="pl-PL" sz="1100"/>
            <a:t>Liczba autorów k - to liczba osób, które zadeklarowały tą samą dyscyplinę na UEW. Jeśli pochodzą z innego podmiotu, to nie</a:t>
          </a:r>
          <a:r>
            <a:rPr lang="pl-PL" sz="1100" baseline="0"/>
            <a:t> są uwzględnione w k, a tylko w m.</a:t>
          </a:r>
          <a:endParaRPr lang="pl-PL" sz="1100"/>
        </a:p>
      </xdr:txBody>
    </xdr:sp>
    <xdr:clientData/>
  </xdr:twoCellAnchor>
  <xdr:twoCellAnchor>
    <xdr:from>
      <xdr:col>3</xdr:col>
      <xdr:colOff>638175</xdr:colOff>
      <xdr:row>17</xdr:row>
      <xdr:rowOff>9525</xdr:rowOff>
    </xdr:from>
    <xdr:to>
      <xdr:col>3</xdr:col>
      <xdr:colOff>638175</xdr:colOff>
      <xdr:row>21</xdr:row>
      <xdr:rowOff>0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3562350" y="5905500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17</xdr:row>
      <xdr:rowOff>0</xdr:rowOff>
    </xdr:from>
    <xdr:to>
      <xdr:col>1</xdr:col>
      <xdr:colOff>400050</xdr:colOff>
      <xdr:row>20</xdr:row>
      <xdr:rowOff>180975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1962150" y="5895975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17</xdr:row>
      <xdr:rowOff>9525</xdr:rowOff>
    </xdr:from>
    <xdr:to>
      <xdr:col>2</xdr:col>
      <xdr:colOff>323850</xdr:colOff>
      <xdr:row>20</xdr:row>
      <xdr:rowOff>180975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2638425" y="5905500"/>
          <a:ext cx="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12700</xdr:colOff>
      <xdr:row>20</xdr:row>
      <xdr:rowOff>139700</xdr:rowOff>
    </xdr:from>
    <xdr:to>
      <xdr:col>8</xdr:col>
      <xdr:colOff>838200</xdr:colOff>
      <xdr:row>24</xdr:row>
      <xdr:rowOff>69850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858250" y="6502400"/>
          <a:ext cx="2133600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To wartość Twoich publikacji dla ewaluacji jakości działalności naukowej.</a:t>
          </a:r>
        </a:p>
      </xdr:txBody>
    </xdr:sp>
    <xdr:clientData/>
  </xdr:twoCellAnchor>
  <xdr:twoCellAnchor>
    <xdr:from>
      <xdr:col>7</xdr:col>
      <xdr:colOff>584200</xdr:colOff>
      <xdr:row>17</xdr:row>
      <xdr:rowOff>6350</xdr:rowOff>
    </xdr:from>
    <xdr:to>
      <xdr:col>7</xdr:col>
      <xdr:colOff>590550</xdr:colOff>
      <xdr:row>20</xdr:row>
      <xdr:rowOff>127000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 flipV="1">
          <a:off x="9429750" y="5816600"/>
          <a:ext cx="6350" cy="673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16</xdr:row>
      <xdr:rowOff>171450</xdr:rowOff>
    </xdr:from>
    <xdr:to>
      <xdr:col>8</xdr:col>
      <xdr:colOff>317500</xdr:colOff>
      <xdr:row>20</xdr:row>
      <xdr:rowOff>146050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 flipV="1">
          <a:off x="10458450" y="5797550"/>
          <a:ext cx="12700" cy="711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851</xdr:colOff>
      <xdr:row>18</xdr:row>
      <xdr:rowOff>114779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10</xdr:col>
      <xdr:colOff>851</xdr:colOff>
      <xdr:row>37</xdr:row>
      <xdr:rowOff>114779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9885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10</xdr:col>
      <xdr:colOff>851</xdr:colOff>
      <xdr:row>56</xdr:row>
      <xdr:rowOff>114779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97700"/>
          <a:ext cx="6096851" cy="3429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workbookViewId="0">
      <selection activeCell="E13" sqref="E13"/>
    </sheetView>
  </sheetViews>
  <sheetFormatPr defaultColWidth="8.85546875" defaultRowHeight="15" x14ac:dyDescent="0.25"/>
  <cols>
    <col min="1" max="1" width="23.42578125" bestFit="1" customWidth="1"/>
    <col min="2" max="2" width="11.28515625" bestFit="1" customWidth="1"/>
    <col min="4" max="4" width="20.140625" bestFit="1" customWidth="1"/>
    <col min="5" max="6" width="15.28515625" customWidth="1"/>
    <col min="7" max="7" width="18.28515625" customWidth="1"/>
    <col min="8" max="8" width="16.85546875" customWidth="1"/>
    <col min="9" max="9" width="17" customWidth="1"/>
  </cols>
  <sheetData>
    <row r="1" spans="1:9" ht="18.75" x14ac:dyDescent="0.3">
      <c r="A1" s="3" t="s">
        <v>0</v>
      </c>
    </row>
    <row r="2" spans="1:9" s="2" customFormat="1" ht="90" customHeight="1" x14ac:dyDescent="0.25">
      <c r="A2" s="1" t="s">
        <v>24</v>
      </c>
      <c r="B2" s="1" t="s">
        <v>19</v>
      </c>
      <c r="C2" s="1" t="s">
        <v>2</v>
      </c>
      <c r="D2" s="1" t="s">
        <v>3</v>
      </c>
      <c r="E2" s="1" t="s">
        <v>16</v>
      </c>
      <c r="F2" s="1" t="s">
        <v>17</v>
      </c>
      <c r="G2" s="5" t="s">
        <v>18</v>
      </c>
      <c r="H2" s="1" t="s">
        <v>31</v>
      </c>
      <c r="I2" s="1" t="s">
        <v>20</v>
      </c>
    </row>
    <row r="3" spans="1:9" x14ac:dyDescent="0.25">
      <c r="A3" t="s">
        <v>1</v>
      </c>
      <c r="B3" s="7">
        <v>50</v>
      </c>
      <c r="C3" s="7">
        <v>7</v>
      </c>
      <c r="D3" s="7">
        <v>2</v>
      </c>
      <c r="E3" s="10" t="s">
        <v>15</v>
      </c>
      <c r="F3" s="13">
        <f>B3</f>
        <v>50</v>
      </c>
      <c r="G3" s="15">
        <f>F3</f>
        <v>50</v>
      </c>
      <c r="H3" s="11">
        <f>G3/B3*1/D3</f>
        <v>0.5</v>
      </c>
      <c r="I3" s="11">
        <f>G3/D3</f>
        <v>25</v>
      </c>
    </row>
    <row r="4" spans="1:9" x14ac:dyDescent="0.25">
      <c r="A4" t="s">
        <v>4</v>
      </c>
      <c r="B4" s="7">
        <v>20</v>
      </c>
      <c r="C4" s="7">
        <v>13</v>
      </c>
      <c r="D4" s="7">
        <v>1</v>
      </c>
      <c r="E4" s="14">
        <f>10%*B4</f>
        <v>2</v>
      </c>
      <c r="F4" s="13">
        <f>SQRT(D4/C4)*B4</f>
        <v>5.5470019622522919</v>
      </c>
      <c r="G4" s="15">
        <f>IF(F4&lt;E4,E4,F4)</f>
        <v>5.5470019622522919</v>
      </c>
      <c r="H4" s="11">
        <f>G4/B4*1/D4</f>
        <v>0.27735009811261457</v>
      </c>
      <c r="I4" s="11">
        <f>G4/D4</f>
        <v>5.5470019622522919</v>
      </c>
    </row>
    <row r="5" spans="1:9" x14ac:dyDescent="0.25">
      <c r="A5" t="s">
        <v>5</v>
      </c>
      <c r="B5" s="7">
        <v>10</v>
      </c>
      <c r="C5" s="7">
        <v>2</v>
      </c>
      <c r="D5" s="7">
        <v>1</v>
      </c>
      <c r="E5" s="14">
        <f>10%*B5</f>
        <v>1</v>
      </c>
      <c r="F5" s="13">
        <f>D5/C5*B5</f>
        <v>5</v>
      </c>
      <c r="G5" s="15">
        <f>IF(F5&lt;E5,E5,F5)</f>
        <v>5</v>
      </c>
      <c r="H5" s="11">
        <f>G5/B5*1/D5</f>
        <v>0.5</v>
      </c>
      <c r="I5" s="11">
        <f>G5/D5</f>
        <v>5</v>
      </c>
    </row>
    <row r="6" spans="1:9" x14ac:dyDescent="0.25">
      <c r="E6" s="14"/>
      <c r="F6" s="13"/>
      <c r="G6" s="15"/>
      <c r="H6" s="8"/>
      <c r="I6" s="8"/>
    </row>
    <row r="7" spans="1:9" ht="18.75" x14ac:dyDescent="0.3">
      <c r="A7" s="3" t="s">
        <v>6</v>
      </c>
      <c r="E7" s="14"/>
      <c r="F7" s="13"/>
      <c r="G7" s="15"/>
      <c r="H7" s="8"/>
      <c r="I7" s="8"/>
    </row>
    <row r="8" spans="1:9" x14ac:dyDescent="0.25">
      <c r="A8" t="s">
        <v>23</v>
      </c>
      <c r="B8" s="7">
        <v>5</v>
      </c>
      <c r="C8" s="7">
        <v>2</v>
      </c>
      <c r="D8" s="7">
        <v>2</v>
      </c>
      <c r="E8" s="14">
        <f>10%*B8</f>
        <v>0.5</v>
      </c>
      <c r="F8" s="13">
        <f>D8/C8*B8</f>
        <v>5</v>
      </c>
      <c r="G8" s="15">
        <f t="shared" ref="G8" si="0">IF(F8&lt;E8,E8,F8)</f>
        <v>5</v>
      </c>
      <c r="H8" s="11">
        <f>G8/B8*1/D8</f>
        <v>0.5</v>
      </c>
      <c r="I8" s="11">
        <f>G8/D8</f>
        <v>2.5</v>
      </c>
    </row>
    <row r="9" spans="1:9" x14ac:dyDescent="0.25">
      <c r="G9" s="6"/>
    </row>
    <row r="10" spans="1:9" x14ac:dyDescent="0.25">
      <c r="G10" s="6"/>
    </row>
    <row r="11" spans="1:9" x14ac:dyDescent="0.25">
      <c r="G11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abSelected="1" topLeftCell="C1" workbookViewId="0">
      <selection activeCell="G21" sqref="G21"/>
    </sheetView>
  </sheetViews>
  <sheetFormatPr defaultColWidth="8.85546875" defaultRowHeight="15" x14ac:dyDescent="0.25"/>
  <cols>
    <col min="1" max="1" width="23.42578125" bestFit="1" customWidth="1"/>
    <col min="2" max="2" width="11.28515625" bestFit="1" customWidth="1"/>
    <col min="4" max="4" width="20.140625" bestFit="1" customWidth="1"/>
    <col min="5" max="6" width="15.28515625" customWidth="1"/>
    <col min="7" max="7" width="22.140625" customWidth="1"/>
    <col min="8" max="8" width="15.42578125" customWidth="1"/>
    <col min="9" max="9" width="18.7109375" customWidth="1"/>
  </cols>
  <sheetData>
    <row r="1" spans="1:9" ht="18.75" x14ac:dyDescent="0.3">
      <c r="A1" s="3" t="s">
        <v>7</v>
      </c>
    </row>
    <row r="2" spans="1:9" ht="90" customHeight="1" x14ac:dyDescent="0.25">
      <c r="A2" s="1" t="s">
        <v>22</v>
      </c>
      <c r="B2" s="1" t="s">
        <v>19</v>
      </c>
      <c r="C2" s="1" t="s">
        <v>2</v>
      </c>
      <c r="D2" s="1" t="s">
        <v>3</v>
      </c>
      <c r="E2" s="1" t="s">
        <v>16</v>
      </c>
      <c r="F2" s="1" t="s">
        <v>17</v>
      </c>
      <c r="G2" s="5" t="s">
        <v>18</v>
      </c>
      <c r="H2" s="1" t="s">
        <v>31</v>
      </c>
      <c r="I2" s="1" t="s">
        <v>20</v>
      </c>
    </row>
    <row r="3" spans="1:9" x14ac:dyDescent="0.25">
      <c r="A3" t="s">
        <v>11</v>
      </c>
      <c r="B3" s="7">
        <v>140</v>
      </c>
      <c r="C3" s="7">
        <v>2</v>
      </c>
      <c r="D3" s="7">
        <v>2</v>
      </c>
      <c r="E3" s="9" t="s">
        <v>15</v>
      </c>
      <c r="F3" s="16">
        <f>B3</f>
        <v>140</v>
      </c>
      <c r="G3" s="16">
        <f>F3</f>
        <v>140</v>
      </c>
      <c r="H3" s="12">
        <f>G3/B3*1/D3</f>
        <v>0.5</v>
      </c>
      <c r="I3" s="12">
        <f>G3/D3</f>
        <v>70</v>
      </c>
    </row>
    <row r="4" spans="1:9" x14ac:dyDescent="0.25">
      <c r="A4" t="s">
        <v>9</v>
      </c>
      <c r="B4" s="7">
        <v>40</v>
      </c>
      <c r="C4" s="7">
        <v>2</v>
      </c>
      <c r="D4" s="7">
        <v>1</v>
      </c>
      <c r="E4" s="17">
        <f>10%*B4</f>
        <v>4</v>
      </c>
      <c r="F4" s="16">
        <f>SQRT(D4/C4)*B4</f>
        <v>28.284271247461902</v>
      </c>
      <c r="G4" s="16">
        <f>IF(F4&lt;E4,E4,F4)</f>
        <v>28.284271247461902</v>
      </c>
      <c r="H4" s="12">
        <f>G4/B4*1/D4</f>
        <v>0.70710678118654757</v>
      </c>
      <c r="I4" s="12">
        <f>G4/D4</f>
        <v>28.284271247461902</v>
      </c>
    </row>
    <row r="5" spans="1:9" x14ac:dyDescent="0.25">
      <c r="A5" t="s">
        <v>10</v>
      </c>
      <c r="B5" s="7">
        <v>20</v>
      </c>
      <c r="C5" s="7">
        <v>3</v>
      </c>
      <c r="D5" s="7">
        <v>1</v>
      </c>
      <c r="E5" s="17">
        <f>10%*B5</f>
        <v>2</v>
      </c>
      <c r="F5" s="16">
        <f>D5/C5*B5</f>
        <v>6.6666666666666661</v>
      </c>
      <c r="G5" s="16">
        <f t="shared" ref="G5:G8" si="0">IF(F5&lt;E5,E5,F5)</f>
        <v>6.6666666666666661</v>
      </c>
      <c r="H5" s="12">
        <f>G5/B5*1/D5</f>
        <v>0.33333333333333331</v>
      </c>
      <c r="I5" s="12">
        <f>G5/D5</f>
        <v>6.6666666666666661</v>
      </c>
    </row>
    <row r="6" spans="1:9" x14ac:dyDescent="0.25">
      <c r="B6" s="6"/>
      <c r="C6" s="6"/>
      <c r="D6" s="6"/>
      <c r="E6" s="17"/>
      <c r="F6" s="16"/>
      <c r="G6" s="16"/>
      <c r="H6" s="4"/>
      <c r="I6" s="4"/>
    </row>
    <row r="7" spans="1:9" ht="18.75" x14ac:dyDescent="0.3">
      <c r="A7" s="3" t="s">
        <v>8</v>
      </c>
      <c r="B7" s="6"/>
      <c r="C7" s="6"/>
      <c r="D7" s="6"/>
      <c r="E7" s="17"/>
      <c r="F7" s="16"/>
      <c r="G7" s="16"/>
      <c r="H7" s="4"/>
      <c r="I7" s="4"/>
    </row>
    <row r="8" spans="1:9" x14ac:dyDescent="0.25">
      <c r="A8" t="s">
        <v>23</v>
      </c>
      <c r="B8" s="7">
        <v>5</v>
      </c>
      <c r="C8" s="7">
        <v>11</v>
      </c>
      <c r="D8" s="7">
        <v>1</v>
      </c>
      <c r="E8" s="17">
        <f>10%*B8</f>
        <v>0.5</v>
      </c>
      <c r="F8" s="16">
        <f>D8/C8*B8</f>
        <v>0.45454545454545459</v>
      </c>
      <c r="G8" s="16">
        <f t="shared" si="0"/>
        <v>0.5</v>
      </c>
      <c r="H8" s="12">
        <f>G8/B8*1/D8</f>
        <v>0.1</v>
      </c>
      <c r="I8" s="12">
        <f>G8/D8</f>
        <v>0.5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topLeftCell="A4" zoomScale="86" zoomScaleNormal="86" zoomScalePageLayoutView="86" workbookViewId="0">
      <selection activeCell="B15" sqref="B15"/>
    </sheetView>
  </sheetViews>
  <sheetFormatPr defaultColWidth="8.85546875" defaultRowHeight="15" x14ac:dyDescent="0.25"/>
  <cols>
    <col min="1" max="1" width="23.42578125" bestFit="1" customWidth="1"/>
    <col min="2" max="2" width="11.28515625" bestFit="1" customWidth="1"/>
    <col min="4" max="4" width="20.140625" bestFit="1" customWidth="1"/>
    <col min="5" max="5" width="20.140625" style="17" customWidth="1"/>
    <col min="6" max="6" width="18.85546875" style="16" customWidth="1"/>
    <col min="7" max="7" width="24" style="16" customWidth="1"/>
    <col min="8" max="9" width="18.7109375" customWidth="1"/>
  </cols>
  <sheetData>
    <row r="1" spans="1:9" ht="35.1" customHeight="1" x14ac:dyDescent="0.3">
      <c r="A1" s="3" t="s">
        <v>25</v>
      </c>
      <c r="B1" s="26" t="s">
        <v>28</v>
      </c>
      <c r="C1" s="26"/>
      <c r="D1" s="26"/>
      <c r="E1" s="26"/>
      <c r="F1" s="26"/>
      <c r="G1" s="26"/>
      <c r="H1" s="26"/>
      <c r="I1" s="26"/>
    </row>
    <row r="2" spans="1:9" ht="89.25" customHeight="1" x14ac:dyDescent="0.25">
      <c r="A2" s="2" t="s">
        <v>21</v>
      </c>
      <c r="B2" s="1" t="s">
        <v>19</v>
      </c>
      <c r="C2" s="1" t="s">
        <v>2</v>
      </c>
      <c r="D2" s="1" t="s">
        <v>3</v>
      </c>
      <c r="E2" s="20" t="s">
        <v>16</v>
      </c>
      <c r="F2" s="18" t="s">
        <v>17</v>
      </c>
      <c r="G2" s="22" t="s">
        <v>18</v>
      </c>
      <c r="H2" s="1" t="s">
        <v>31</v>
      </c>
      <c r="I2" s="1" t="s">
        <v>20</v>
      </c>
    </row>
    <row r="3" spans="1:9" x14ac:dyDescent="0.25">
      <c r="A3" t="s">
        <v>12</v>
      </c>
      <c r="B3" s="7">
        <v>300</v>
      </c>
      <c r="C3" s="7">
        <v>1</v>
      </c>
      <c r="D3" s="7">
        <v>1</v>
      </c>
      <c r="E3" s="21" t="s">
        <v>15</v>
      </c>
      <c r="F3" s="16">
        <f>B3</f>
        <v>300</v>
      </c>
      <c r="G3" s="19">
        <f>F3</f>
        <v>300</v>
      </c>
      <c r="H3" s="12">
        <f>F3/B3*1/D3</f>
        <v>1</v>
      </c>
      <c r="I3" s="12">
        <f>F3/D3</f>
        <v>300</v>
      </c>
    </row>
    <row r="4" spans="1:9" x14ac:dyDescent="0.25">
      <c r="A4" t="s">
        <v>13</v>
      </c>
      <c r="B4" s="7">
        <v>150</v>
      </c>
      <c r="C4" s="7">
        <v>3</v>
      </c>
      <c r="D4" s="7">
        <v>2</v>
      </c>
      <c r="E4" s="21" t="s">
        <v>15</v>
      </c>
      <c r="F4" s="16">
        <f t="shared" ref="F4:F5" si="0">B4</f>
        <v>150</v>
      </c>
      <c r="G4" s="19">
        <f t="shared" ref="G4:G5" si="1">F4</f>
        <v>150</v>
      </c>
      <c r="H4" s="12">
        <f>F4/B4*1/D4</f>
        <v>0.5</v>
      </c>
      <c r="I4" s="12">
        <f>F4/D4</f>
        <v>75</v>
      </c>
    </row>
    <row r="5" spans="1:9" x14ac:dyDescent="0.25">
      <c r="A5" t="s">
        <v>14</v>
      </c>
      <c r="B5" s="7">
        <v>75</v>
      </c>
      <c r="C5" s="7">
        <v>3</v>
      </c>
      <c r="D5" s="7">
        <v>1</v>
      </c>
      <c r="E5" s="21" t="s">
        <v>15</v>
      </c>
      <c r="F5" s="16">
        <f t="shared" si="0"/>
        <v>75</v>
      </c>
      <c r="G5" s="19">
        <f t="shared" si="1"/>
        <v>75</v>
      </c>
      <c r="H5" s="12">
        <f>F5/B5*1/D5</f>
        <v>1</v>
      </c>
      <c r="I5" s="12">
        <f>F5/D5</f>
        <v>75</v>
      </c>
    </row>
    <row r="6" spans="1:9" x14ac:dyDescent="0.25">
      <c r="H6" s="4"/>
      <c r="I6" s="4"/>
    </row>
    <row r="7" spans="1:9" ht="60" customHeight="1" x14ac:dyDescent="0.3">
      <c r="A7" s="3" t="s">
        <v>26</v>
      </c>
      <c r="B7" s="24" t="s">
        <v>29</v>
      </c>
      <c r="C7" s="25"/>
      <c r="D7" s="25"/>
      <c r="E7" s="25"/>
      <c r="F7" s="25"/>
      <c r="G7" s="25"/>
      <c r="H7" s="25"/>
      <c r="I7" s="25"/>
    </row>
    <row r="8" spans="1:9" ht="92.25" customHeight="1" x14ac:dyDescent="0.25">
      <c r="A8" s="2" t="s">
        <v>21</v>
      </c>
      <c r="B8" s="1" t="s">
        <v>19</v>
      </c>
      <c r="C8" s="1" t="s">
        <v>2</v>
      </c>
      <c r="D8" s="1" t="s">
        <v>3</v>
      </c>
      <c r="E8" s="20" t="s">
        <v>16</v>
      </c>
      <c r="F8" s="18" t="s">
        <v>17</v>
      </c>
      <c r="G8" s="22" t="s">
        <v>18</v>
      </c>
      <c r="H8" s="1" t="s">
        <v>31</v>
      </c>
      <c r="I8" s="1" t="s">
        <v>20</v>
      </c>
    </row>
    <row r="9" spans="1:9" x14ac:dyDescent="0.25">
      <c r="A9" t="s">
        <v>12</v>
      </c>
      <c r="B9" s="7">
        <v>100</v>
      </c>
      <c r="C9" s="7">
        <v>2</v>
      </c>
      <c r="D9" s="7">
        <v>1</v>
      </c>
      <c r="E9" s="17">
        <f>10%*B9</f>
        <v>10</v>
      </c>
      <c r="F9" s="16">
        <f>SQRT(D9/C9)*B9</f>
        <v>70.710678118654755</v>
      </c>
      <c r="G9" s="16">
        <f>IF(F9&lt;E9,E9,F9)</f>
        <v>70.710678118654755</v>
      </c>
      <c r="H9" s="12">
        <f>F9/B9*1/D9</f>
        <v>0.70710678118654757</v>
      </c>
      <c r="I9" s="12">
        <f>G9/D9</f>
        <v>70.710678118654755</v>
      </c>
    </row>
    <row r="10" spans="1:9" x14ac:dyDescent="0.25">
      <c r="A10" t="s">
        <v>13</v>
      </c>
      <c r="B10" s="7">
        <v>20</v>
      </c>
      <c r="C10" s="7">
        <v>2</v>
      </c>
      <c r="D10" s="7">
        <v>1</v>
      </c>
      <c r="E10" s="17">
        <f>10%*B10</f>
        <v>2</v>
      </c>
      <c r="F10" s="16">
        <f t="shared" ref="F10:F11" si="2">SQRT(D10/C10)*B10</f>
        <v>14.142135623730951</v>
      </c>
      <c r="G10" s="16">
        <f t="shared" ref="G10:G11" si="3">IF(F10&lt;E10,E10,F10)</f>
        <v>14.142135623730951</v>
      </c>
      <c r="H10" s="12">
        <f>F10/B10*1/D10</f>
        <v>0.70710678118654757</v>
      </c>
      <c r="I10" s="12">
        <f>G10/D10</f>
        <v>14.142135623730951</v>
      </c>
    </row>
    <row r="11" spans="1:9" x14ac:dyDescent="0.25">
      <c r="A11" t="s">
        <v>14</v>
      </c>
      <c r="B11" s="7">
        <v>20</v>
      </c>
      <c r="C11" s="7">
        <v>5</v>
      </c>
      <c r="D11" s="7">
        <v>1</v>
      </c>
      <c r="E11" s="17">
        <f>10%*B11</f>
        <v>2</v>
      </c>
      <c r="F11" s="16">
        <f t="shared" si="2"/>
        <v>8.9442719099991592</v>
      </c>
      <c r="G11" s="16">
        <f t="shared" si="3"/>
        <v>8.9442719099991592</v>
      </c>
      <c r="H11" s="12">
        <f>F11/B11*1/D11</f>
        <v>0.44721359549995798</v>
      </c>
      <c r="I11" s="12">
        <f>G11/D11</f>
        <v>8.9442719099991592</v>
      </c>
    </row>
    <row r="12" spans="1:9" x14ac:dyDescent="0.25">
      <c r="H12" s="4"/>
      <c r="I12" s="4"/>
    </row>
    <row r="13" spans="1:9" ht="37.5" x14ac:dyDescent="0.3">
      <c r="A13" s="23" t="s">
        <v>27</v>
      </c>
      <c r="B13" s="27" t="s">
        <v>30</v>
      </c>
      <c r="C13" s="27"/>
      <c r="D13" s="27"/>
      <c r="E13" s="27"/>
      <c r="F13" s="27"/>
      <c r="G13" s="27"/>
      <c r="H13" s="27"/>
      <c r="I13" s="27"/>
    </row>
    <row r="14" spans="1:9" ht="92.25" customHeight="1" x14ac:dyDescent="0.25">
      <c r="A14" s="2" t="s">
        <v>21</v>
      </c>
      <c r="B14" s="1" t="s">
        <v>19</v>
      </c>
      <c r="C14" s="1" t="s">
        <v>2</v>
      </c>
      <c r="D14" s="1" t="s">
        <v>3</v>
      </c>
      <c r="E14" s="20" t="s">
        <v>16</v>
      </c>
      <c r="F14" s="18" t="s">
        <v>17</v>
      </c>
      <c r="G14" s="22" t="s">
        <v>18</v>
      </c>
      <c r="H14" s="1" t="s">
        <v>31</v>
      </c>
      <c r="I14" s="1" t="s">
        <v>20</v>
      </c>
    </row>
    <row r="15" spans="1:9" x14ac:dyDescent="0.25">
      <c r="A15" t="s">
        <v>12</v>
      </c>
      <c r="B15" s="7">
        <v>20</v>
      </c>
      <c r="C15" s="7">
        <v>2</v>
      </c>
      <c r="D15" s="7">
        <v>2</v>
      </c>
      <c r="E15" s="17">
        <f>10%*B15</f>
        <v>2</v>
      </c>
      <c r="F15" s="16">
        <f>D15/C15*B15</f>
        <v>20</v>
      </c>
      <c r="G15" s="16">
        <f>IF(F15&lt;E15,E15,F15)</f>
        <v>20</v>
      </c>
      <c r="H15" s="12">
        <f>(F15/B15)*(1/D15)</f>
        <v>0.5</v>
      </c>
      <c r="I15" s="12">
        <f>G15/D15</f>
        <v>10</v>
      </c>
    </row>
    <row r="16" spans="1:9" x14ac:dyDescent="0.25">
      <c r="A16" t="s">
        <v>13</v>
      </c>
      <c r="B16" s="7">
        <v>5</v>
      </c>
      <c r="C16" s="7">
        <v>3</v>
      </c>
      <c r="D16" s="7">
        <v>3</v>
      </c>
      <c r="E16" s="17">
        <f t="shared" ref="E16:E17" si="4">10%*B16</f>
        <v>0.5</v>
      </c>
      <c r="F16" s="16">
        <f t="shared" ref="F16:F17" si="5">D16/C16*B16</f>
        <v>5</v>
      </c>
      <c r="G16" s="16">
        <f t="shared" ref="G16:G17" si="6">IF(F16&lt;E16,E16,F16)</f>
        <v>5</v>
      </c>
      <c r="H16" s="12">
        <f>F16/B16*1/D16</f>
        <v>0.33333333333333331</v>
      </c>
      <c r="I16" s="12">
        <f>G16/D16</f>
        <v>1.6666666666666667</v>
      </c>
    </row>
    <row r="17" spans="1:9" x14ac:dyDescent="0.25">
      <c r="A17" t="s">
        <v>14</v>
      </c>
      <c r="B17" s="7">
        <v>5</v>
      </c>
      <c r="C17" s="7">
        <v>11</v>
      </c>
      <c r="D17" s="7">
        <v>2</v>
      </c>
      <c r="E17" s="17">
        <f t="shared" si="4"/>
        <v>0.5</v>
      </c>
      <c r="F17" s="16">
        <f t="shared" si="5"/>
        <v>0.90909090909090917</v>
      </c>
      <c r="G17" s="16">
        <f t="shared" si="6"/>
        <v>0.90909090909090917</v>
      </c>
      <c r="H17" s="12">
        <f>F17/B17*1/D17</f>
        <v>9.0909090909090912E-2</v>
      </c>
      <c r="I17" s="12">
        <f>G17/D17</f>
        <v>0.45454545454545459</v>
      </c>
    </row>
  </sheetData>
  <mergeCells count="3">
    <mergeCell ref="B7:I7"/>
    <mergeCell ref="B1:I1"/>
    <mergeCell ref="B13:I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41" sqref="M41"/>
    </sheetView>
  </sheetViews>
  <sheetFormatPr defaultColWidth="8.8554687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artykuł 2017-2018</vt:lpstr>
      <vt:lpstr>artykuł 2019-2020</vt:lpstr>
      <vt:lpstr>monografia 2017-2020</vt:lpstr>
      <vt:lpstr>ogólne zasady punktacji (Pc)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Aneta Chrząstowska</cp:lastModifiedBy>
  <dcterms:created xsi:type="dcterms:W3CDTF">2019-03-20T10:48:31Z</dcterms:created>
  <dcterms:modified xsi:type="dcterms:W3CDTF">2022-10-27T08:39:16Z</dcterms:modified>
</cp:coreProperties>
</file>